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416"/>
  <workbookPr showInkAnnotation="0" autoCompressPictures="0"/>
  <bookViews>
    <workbookView xWindow="0" yWindow="0" windowWidth="25600" windowHeight="16060" tabRatio="500" firstSheet="1" activeTab="1"/>
  </bookViews>
  <sheets>
    <sheet name="Instructions" sheetId="1" r:id="rId1"/>
    <sheet name="A. Survey" sheetId="2" r:id="rId2"/>
    <sheet name="B. Plastic worksheet" sheetId="4" r:id="rId3"/>
    <sheet name="C. Reduction Plan" sheetId="3" r:id="rId4"/>
    <sheet name="Learn more other sources" sheetId="5" r:id="rId5"/>
  </sheets>
  <definedNames>
    <definedName name="_xlnm.Print_Area" localSheetId="1">'A. Survey'!$B$1:$G$31</definedName>
    <definedName name="_xlnm.Print_Area" localSheetId="2">'B. Plastic worksheet'!$B$2:$J$24</definedName>
    <definedName name="_xlnm.Print_Area" localSheetId="3">'C. Reduction Plan'!$B$2:$M$16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7" i="2" l="1"/>
  <c r="C11" i="3"/>
  <c r="E10" i="3"/>
  <c r="C10" i="3"/>
  <c r="E29" i="2"/>
  <c r="E18" i="4"/>
  <c r="D18" i="4"/>
  <c r="E22" i="2"/>
  <c r="G4" i="4"/>
  <c r="I4" i="4"/>
  <c r="G5" i="4"/>
  <c r="I5" i="4"/>
  <c r="G6" i="4"/>
  <c r="I6" i="4"/>
  <c r="G7" i="4"/>
  <c r="I7" i="4"/>
  <c r="G8" i="4"/>
  <c r="I8" i="4"/>
  <c r="G9" i="4"/>
  <c r="I9" i="4"/>
  <c r="G10" i="4"/>
  <c r="I10" i="4"/>
  <c r="G11" i="4"/>
  <c r="I11" i="4"/>
  <c r="G12" i="4"/>
  <c r="I12" i="4"/>
  <c r="G13" i="4"/>
  <c r="I13" i="4"/>
  <c r="G14" i="4"/>
  <c r="I14" i="4"/>
  <c r="G15" i="4"/>
  <c r="I15" i="4"/>
  <c r="G16" i="4"/>
  <c r="I16" i="4"/>
  <c r="G17" i="4"/>
  <c r="I17" i="4"/>
  <c r="I18" i="4"/>
  <c r="E9" i="2"/>
  <c r="E19" i="2"/>
  <c r="E20" i="2"/>
  <c r="E12" i="2"/>
  <c r="E23" i="2"/>
  <c r="F18" i="4"/>
  <c r="E26" i="2"/>
  <c r="E27" i="2"/>
  <c r="E24" i="2"/>
  <c r="E28" i="2"/>
  <c r="C9" i="3"/>
  <c r="C8" i="3"/>
  <c r="C7" i="3"/>
  <c r="C6" i="3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4" i="4"/>
  <c r="G18" i="4"/>
  <c r="J18" i="4"/>
  <c r="C5" i="3"/>
  <c r="F28" i="2"/>
  <c r="E6" i="2"/>
  <c r="B8" i="1"/>
  <c r="B5" i="1"/>
  <c r="B6" i="1"/>
  <c r="B7" i="1"/>
  <c r="B9" i="1"/>
  <c r="C4" i="3"/>
  <c r="F24" i="2"/>
  <c r="E8" i="2"/>
</calcChain>
</file>

<file path=xl/sharedStrings.xml><?xml version="1.0" encoding="utf-8"?>
<sst xmlns="http://schemas.openxmlformats.org/spreadsheetml/2006/main" count="129" uniqueCount="88">
  <si>
    <t>Number of students on campus</t>
  </si>
  <si>
    <t>Questions</t>
  </si>
  <si>
    <t>Imput</t>
  </si>
  <si>
    <t>Number of adults on campus</t>
  </si>
  <si>
    <t>Number of school days</t>
  </si>
  <si>
    <t>Single use plastic water bottles</t>
  </si>
  <si>
    <t>Plastic baggies</t>
  </si>
  <si>
    <t>Garbage bags</t>
  </si>
  <si>
    <t>Plastic utensils</t>
  </si>
  <si>
    <t>Plastic straws</t>
  </si>
  <si>
    <t>Plastic plates</t>
  </si>
  <si>
    <t>Plastic pens</t>
  </si>
  <si>
    <t>Plastic cups</t>
  </si>
  <si>
    <t>Yes</t>
  </si>
  <si>
    <t>No. Used / Day</t>
  </si>
  <si>
    <t>Total</t>
  </si>
  <si>
    <t>Percent Recycle Daily</t>
  </si>
  <si>
    <t>No</t>
  </si>
  <si>
    <t>Plastic Credit</t>
  </si>
  <si>
    <t>Calculate</t>
  </si>
  <si>
    <t>If yes, complete plastic worksheet</t>
  </si>
  <si>
    <t>Comments</t>
  </si>
  <si>
    <t>Plastic Footprint by Calendar Year</t>
  </si>
  <si>
    <t>Daily Plastic Footprint by Person</t>
  </si>
  <si>
    <t>What percent of plastic do you recycle</t>
  </si>
  <si>
    <t>Plastic Footprint by Calendar Year w/ Recycling Credit</t>
  </si>
  <si>
    <t>Test</t>
  </si>
  <si>
    <t>School</t>
  </si>
  <si>
    <t>Plastic Used by Calendar Year</t>
  </si>
  <si>
    <t>Plastic Used by Person</t>
  </si>
  <si>
    <t>School Name</t>
  </si>
  <si>
    <t>International School of the Peninsula</t>
  </si>
  <si>
    <t>Examine Results</t>
  </si>
  <si>
    <t>Work on Plastic Reduction Plan (See Worksheet C.)</t>
  </si>
  <si>
    <t>If Plastic, completed Plastic Worksheet (See Worksheet B.)</t>
  </si>
  <si>
    <t>Instructions</t>
  </si>
  <si>
    <t>Steps</t>
  </si>
  <si>
    <t>Meet with Principal or Facilities Manager and conduct survey</t>
  </si>
  <si>
    <t>Go to Worksheet</t>
  </si>
  <si>
    <t>A</t>
  </si>
  <si>
    <t>B</t>
  </si>
  <si>
    <t>C</t>
  </si>
  <si>
    <t>Glass bottles</t>
  </si>
  <si>
    <t>Office paper</t>
  </si>
  <si>
    <t>Cardboard</t>
  </si>
  <si>
    <t>Aluminum cans</t>
  </si>
  <si>
    <t>Steel cans</t>
  </si>
  <si>
    <t>Plastic food containers</t>
  </si>
  <si>
    <t>Cost to Recycle</t>
  </si>
  <si>
    <t>Type of school</t>
  </si>
  <si>
    <t>Percent Composted Daily</t>
  </si>
  <si>
    <t>Cost to Compost</t>
  </si>
  <si>
    <t>Sources of plastic</t>
  </si>
  <si>
    <t>Cafeteria</t>
  </si>
  <si>
    <t>Vender</t>
  </si>
  <si>
    <t>Vending machine</t>
  </si>
  <si>
    <t>0=No, 1=Yes, 2=more than 1</t>
  </si>
  <si>
    <t>Calculation of Campus Plastic Footprint</t>
  </si>
  <si>
    <t>Do you have a recyling program</t>
  </si>
  <si>
    <t>Do you have a composting program</t>
  </si>
  <si>
    <t>Are there limitations to what you can recycle or compost</t>
  </si>
  <si>
    <t>Calculate Credit for Recycling Program</t>
  </si>
  <si>
    <t>Calculate Credit for Composting Program</t>
  </si>
  <si>
    <t>What percent of plastic do you compost</t>
  </si>
  <si>
    <t xml:space="preserve">Plastic Reduced w/ Composting </t>
  </si>
  <si>
    <t>Plastic Reduced w/ Recycling</t>
  </si>
  <si>
    <t>Plastic Footprint by Calendar Year w/ Composting Credit</t>
  </si>
  <si>
    <t>Plastic Footprint by Person</t>
  </si>
  <si>
    <t>*</t>
  </si>
  <si>
    <t xml:space="preserve">Easily to recycle. </t>
  </si>
  <si>
    <t>Plastic Used by Calendar Year After Credits</t>
  </si>
  <si>
    <t>Plastic Used by Person After Credits</t>
  </si>
  <si>
    <t>Number of People on Campus</t>
  </si>
  <si>
    <t>Highest Items Non recycled or composted</t>
  </si>
  <si>
    <t>Annual Calculation</t>
  </si>
  <si>
    <t>Total Plastic Item Daily</t>
  </si>
  <si>
    <t>Do you use plastic on campus (Daily Amount)</t>
  </si>
  <si>
    <t>Vendor</t>
  </si>
  <si>
    <t>Highest Items Non recycled by vendor</t>
  </si>
  <si>
    <t>School Reduction Report &amp; Plan</t>
  </si>
  <si>
    <t>Reduction Plan Recommendation</t>
  </si>
  <si>
    <t>www.turtlesagainstnurdles.org</t>
  </si>
  <si>
    <t>www.epa.org</t>
  </si>
  <si>
    <t>www.savetheturtles.org</t>
  </si>
  <si>
    <t>Go Onto These Websites and Learn More About How Plastic Harms Turtles</t>
  </si>
  <si>
    <t>Try to find a easy way to reduce plastic used on your school campus. Go tho the Plastic Worksheet and look at the plastic you use most and can easiely be reduced.</t>
  </si>
  <si>
    <t>Then come up with a way to reduce that type of plastic on your school campus.</t>
  </si>
  <si>
    <t>Example: Our school vender bring single-use plastic bottles to school. We thought that it would save more turtles if we got rid of the single-use plastic watterbottles and have people bring their own stainless steel waterbottle, so we create a "Ban The Bottle Campaign".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</si>
</sst>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rgb="FFFF0000"/>
      <name val="Calibri"/>
      <scheme val="minor"/>
    </font>
    <font>
      <b/>
      <sz val="12"/>
      <color rgb="FF3F3F3F"/>
      <name val="Calibri"/>
      <family val="2"/>
      <scheme val="minor"/>
    </font>
    <font>
      <sz val="12"/>
      <color rgb="FFFA7D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  <font>
      <sz val="18"/>
      <color theme="1"/>
      <name val="Calibri"/>
      <scheme val="minor"/>
    </font>
    <font>
      <u/>
      <sz val="20"/>
      <color theme="10"/>
      <name val="Calibri"/>
      <scheme val="minor"/>
    </font>
    <font>
      <sz val="20"/>
      <color theme="1"/>
      <name val="Calibri"/>
      <scheme val="minor"/>
    </font>
    <font>
      <i/>
      <sz val="18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17">
    <xf numFmtId="0" fontId="0" fillId="0" borderId="0"/>
    <xf numFmtId="9" fontId="2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3" borderId="2" applyNumberFormat="0" applyAlignment="0" applyProtection="0"/>
    <xf numFmtId="0" fontId="5" fillId="4" borderId="2" applyNumberFormat="0" applyAlignment="0" applyProtection="0"/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0" fillId="4" borderId="4" applyNumberFormat="0" applyAlignment="0" applyProtection="0"/>
    <xf numFmtId="0" fontId="11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6">
    <xf numFmtId="0" fontId="0" fillId="0" borderId="0" xfId="0"/>
    <xf numFmtId="0" fontId="4" fillId="3" borderId="2" xfId="3"/>
    <xf numFmtId="9" fontId="0" fillId="0" borderId="0" xfId="1" applyFont="1"/>
    <xf numFmtId="0" fontId="4" fillId="3" borderId="2" xfId="3" applyAlignment="1">
      <alignment horizontal="right"/>
    </xf>
    <xf numFmtId="0" fontId="7" fillId="0" borderId="0" xfId="6"/>
    <xf numFmtId="0" fontId="0" fillId="0" borderId="0" xfId="0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/>
    </xf>
    <xf numFmtId="9" fontId="0" fillId="0" borderId="0" xfId="0" applyNumberFormat="1"/>
    <xf numFmtId="0" fontId="6" fillId="5" borderId="3" xfId="5"/>
    <xf numFmtId="43" fontId="6" fillId="5" borderId="3" xfId="5" applyNumberFormat="1"/>
    <xf numFmtId="0" fontId="5" fillId="4" borderId="2" xfId="4" applyAlignment="1">
      <alignment horizontal="center"/>
    </xf>
    <xf numFmtId="0" fontId="5" fillId="4" borderId="2" xfId="4"/>
    <xf numFmtId="164" fontId="5" fillId="4" borderId="2" xfId="4" applyNumberFormat="1"/>
    <xf numFmtId="9" fontId="5" fillId="4" borderId="2" xfId="4" applyNumberFormat="1"/>
    <xf numFmtId="0" fontId="7" fillId="0" borderId="0" xfId="6" applyAlignment="1">
      <alignment horizontal="center" vertical="center"/>
    </xf>
    <xf numFmtId="0" fontId="7" fillId="0" borderId="0" xfId="6" applyAlignment="1">
      <alignment wrapText="1"/>
    </xf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quotePrefix="1"/>
    <xf numFmtId="0" fontId="4" fillId="3" borderId="0" xfId="3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3" fontId="5" fillId="4" borderId="2" xfId="1" applyNumberFormat="1" applyFont="1" applyFill="1" applyBorder="1"/>
    <xf numFmtId="3" fontId="10" fillId="4" borderId="4" xfId="8" applyNumberFormat="1"/>
    <xf numFmtId="164" fontId="10" fillId="4" borderId="4" xfId="8" applyNumberFormat="1"/>
    <xf numFmtId="0" fontId="11" fillId="0" borderId="5" xfId="9"/>
    <xf numFmtId="9" fontId="4" fillId="3" borderId="2" xfId="3" applyNumberFormat="1"/>
    <xf numFmtId="0" fontId="0" fillId="6" borderId="0" xfId="0" applyFill="1"/>
    <xf numFmtId="1" fontId="0" fillId="0" borderId="0" xfId="0" applyNumberFormat="1"/>
    <xf numFmtId="164" fontId="5" fillId="4" borderId="2" xfId="7" applyNumberFormat="1" applyFont="1" applyFill="1" applyBorder="1"/>
    <xf numFmtId="9" fontId="5" fillId="4" borderId="2" xfId="1" applyFont="1" applyFill="1" applyBorder="1"/>
    <xf numFmtId="1" fontId="5" fillId="4" borderId="2" xfId="4" applyNumberFormat="1"/>
    <xf numFmtId="9" fontId="4" fillId="3" borderId="2" xfId="1" applyFont="1" applyFill="1" applyBorder="1"/>
    <xf numFmtId="3" fontId="5" fillId="4" borderId="2" xfId="4" applyNumberFormat="1"/>
    <xf numFmtId="0" fontId="16" fillId="0" borderId="0" xfId="0" applyFont="1"/>
    <xf numFmtId="9" fontId="16" fillId="0" borderId="0" xfId="1" applyFont="1"/>
    <xf numFmtId="3" fontId="16" fillId="0" borderId="0" xfId="0" applyNumberFormat="1" applyFont="1"/>
    <xf numFmtId="0" fontId="15" fillId="6" borderId="0" xfId="0" applyFont="1" applyFill="1"/>
    <xf numFmtId="3" fontId="16" fillId="0" borderId="0" xfId="7" applyNumberFormat="1" applyFont="1"/>
    <xf numFmtId="0" fontId="16" fillId="6" borderId="0" xfId="0" applyFont="1" applyFill="1"/>
    <xf numFmtId="0" fontId="17" fillId="0" borderId="0" xfId="16" applyFont="1"/>
    <xf numFmtId="0" fontId="18" fillId="0" borderId="0" xfId="0" applyFont="1"/>
    <xf numFmtId="0" fontId="3" fillId="2" borderId="1" xfId="2" applyFill="1" applyAlignment="1">
      <alignment horizontal="left" vertical="center"/>
    </xf>
    <xf numFmtId="0" fontId="19" fillId="0" borderId="0" xfId="0" applyFont="1" applyAlignment="1">
      <alignment horizontal="left" vertical="center" wrapText="1"/>
    </xf>
  </cellXfs>
  <cellStyles count="17">
    <cellStyle name="Calculation" xfId="4" builtinId="22"/>
    <cellStyle name="Check Cell" xfId="5" builtinId="23"/>
    <cellStyle name="Comma" xfId="7" builtinId="3"/>
    <cellStyle name="Explanatory Text" xfId="6" builtinId="53"/>
    <cellStyle name="Followed Hyperlink" xfId="11" builtinId="9" hidden="1"/>
    <cellStyle name="Followed Hyperlink" xfId="13" builtinId="9" hidden="1"/>
    <cellStyle name="Followed Hyperlink" xfId="15" builtinId="9" hidden="1"/>
    <cellStyle name="Heading 1" xfId="2" builtinId="16"/>
    <cellStyle name="Hyperlink" xfId="10" builtinId="8" hidden="1"/>
    <cellStyle name="Hyperlink" xfId="12" builtinId="8" hidden="1"/>
    <cellStyle name="Hyperlink" xfId="14" builtinId="8" hidden="1"/>
    <cellStyle name="Hyperlink" xfId="16" builtinId="8"/>
    <cellStyle name="Input" xfId="3" builtinId="20"/>
    <cellStyle name="Linked Cell" xfId="9" builtinId="24"/>
    <cellStyle name="Normal" xfId="0" builtinId="0"/>
    <cellStyle name="Output" xfId="8" builtinId="21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urtlesagainstnurdles.org" TargetMode="External"/><Relationship Id="rId2" Type="http://schemas.openxmlformats.org/officeDocument/2006/relationships/hyperlink" Target="http://www.epa.org" TargetMode="External"/><Relationship Id="rId3" Type="http://schemas.openxmlformats.org/officeDocument/2006/relationships/hyperlink" Target="http://www.savetheturtles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9"/>
  <sheetViews>
    <sheetView workbookViewId="0">
      <selection activeCell="C1" sqref="C1"/>
    </sheetView>
  </sheetViews>
  <sheetFormatPr baseColWidth="10" defaultRowHeight="15" x14ac:dyDescent="0"/>
  <cols>
    <col min="2" max="2" width="7.6640625" bestFit="1" customWidth="1"/>
    <col min="3" max="3" width="56" customWidth="1"/>
    <col min="4" max="4" width="18.33203125" customWidth="1"/>
  </cols>
  <sheetData>
    <row r="3" spans="2:4" ht="20">
      <c r="B3" s="17" t="s">
        <v>36</v>
      </c>
      <c r="C3" s="17" t="s">
        <v>35</v>
      </c>
      <c r="D3" t="s">
        <v>38</v>
      </c>
    </row>
    <row r="4" spans="2:4">
      <c r="B4" s="5">
        <v>1</v>
      </c>
      <c r="C4" t="s">
        <v>37</v>
      </c>
      <c r="D4" t="s">
        <v>39</v>
      </c>
    </row>
    <row r="5" spans="2:4">
      <c r="B5" s="5">
        <f>+B4+1</f>
        <v>2</v>
      </c>
      <c r="C5" t="s">
        <v>34</v>
      </c>
      <c r="D5" t="s">
        <v>40</v>
      </c>
    </row>
    <row r="6" spans="2:4">
      <c r="B6" s="5">
        <f t="shared" ref="B6:B9" si="0">+B5+1</f>
        <v>3</v>
      </c>
      <c r="C6" t="s">
        <v>32</v>
      </c>
      <c r="D6" t="s">
        <v>39</v>
      </c>
    </row>
    <row r="7" spans="2:4">
      <c r="B7" s="5">
        <f t="shared" si="0"/>
        <v>4</v>
      </c>
      <c r="C7" t="s">
        <v>33</v>
      </c>
      <c r="D7" t="s">
        <v>41</v>
      </c>
    </row>
    <row r="8" spans="2:4">
      <c r="B8" s="5">
        <f t="shared" si="0"/>
        <v>5</v>
      </c>
    </row>
    <row r="9" spans="2:4">
      <c r="B9" s="5">
        <f t="shared" si="0"/>
        <v>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32"/>
  <sheetViews>
    <sheetView showGridLines="0" tabSelected="1" workbookViewId="0">
      <selection activeCell="E14" sqref="E14"/>
    </sheetView>
  </sheetViews>
  <sheetFormatPr baseColWidth="10" defaultRowHeight="15" x14ac:dyDescent="0"/>
  <cols>
    <col min="2" max="2" width="47.5" bestFit="1" customWidth="1"/>
    <col min="4" max="4" width="15.5" customWidth="1"/>
    <col min="5" max="5" width="11.5" bestFit="1" customWidth="1"/>
    <col min="6" max="6" width="11.6640625" bestFit="1" customWidth="1"/>
  </cols>
  <sheetData>
    <row r="1" spans="2:7">
      <c r="C1" s="20" t="s">
        <v>56</v>
      </c>
    </row>
    <row r="3" spans="2:7" ht="20" thickBot="1">
      <c r="B3" s="6" t="s">
        <v>30</v>
      </c>
      <c r="C3" s="44" t="s">
        <v>31</v>
      </c>
      <c r="D3" s="44"/>
      <c r="E3" s="44"/>
      <c r="F3" s="44"/>
    </row>
    <row r="4" spans="2:7" ht="17" thickTop="1" thickBot="1">
      <c r="B4" t="s">
        <v>49</v>
      </c>
    </row>
    <row r="5" spans="2:7" ht="20" thickTop="1" thickBot="1">
      <c r="B5" s="6" t="s">
        <v>1</v>
      </c>
      <c r="C5" s="7" t="s">
        <v>2</v>
      </c>
      <c r="D5" s="15" t="s">
        <v>21</v>
      </c>
      <c r="E5" s="11" t="s">
        <v>19</v>
      </c>
      <c r="F5" s="9" t="s">
        <v>26</v>
      </c>
    </row>
    <row r="6" spans="2:7" ht="17" thickTop="1" thickBot="1">
      <c r="B6" t="s">
        <v>0</v>
      </c>
      <c r="C6" s="1">
        <v>450</v>
      </c>
      <c r="E6" s="12">
        <f>+C6</f>
        <v>450</v>
      </c>
      <c r="F6" s="9"/>
    </row>
    <row r="7" spans="2:7" ht="17" thickTop="1" thickBot="1">
      <c r="B7" t="s">
        <v>3</v>
      </c>
      <c r="C7" s="1">
        <v>60</v>
      </c>
      <c r="E7" s="12">
        <f>C7</f>
        <v>60</v>
      </c>
      <c r="F7" s="9"/>
    </row>
    <row r="8" spans="2:7" ht="17" thickTop="1" thickBot="1">
      <c r="B8" t="s">
        <v>4</v>
      </c>
      <c r="C8" s="1">
        <v>183</v>
      </c>
      <c r="E8" s="12">
        <f t="shared" ref="E8" si="0">+C8</f>
        <v>183</v>
      </c>
      <c r="F8" s="9"/>
    </row>
    <row r="9" spans="2:7" ht="32" thickTop="1" thickBot="1">
      <c r="B9" t="s">
        <v>76</v>
      </c>
      <c r="C9" s="3" t="s">
        <v>13</v>
      </c>
      <c r="D9" s="16" t="s">
        <v>20</v>
      </c>
      <c r="E9" s="33">
        <f>+'B. Plastic worksheet'!I18</f>
        <v>845.63499999999999</v>
      </c>
      <c r="F9" s="9"/>
      <c r="G9" s="30"/>
    </row>
    <row r="10" spans="2:7" ht="17" thickTop="1" thickBot="1">
      <c r="B10" t="s">
        <v>52</v>
      </c>
      <c r="E10" s="12"/>
      <c r="F10" s="9"/>
    </row>
    <row r="11" spans="2:7" ht="17" thickTop="1" thickBot="1">
      <c r="B11" s="19" t="s">
        <v>53</v>
      </c>
      <c r="C11" s="21">
        <v>0</v>
      </c>
      <c r="E11" s="12"/>
      <c r="F11" s="9"/>
    </row>
    <row r="12" spans="2:7" ht="17" thickTop="1" thickBot="1">
      <c r="B12" s="19" t="s">
        <v>54</v>
      </c>
      <c r="C12" s="21">
        <v>1</v>
      </c>
      <c r="E12" s="12">
        <f>+'B. Plastic worksheet'!I4</f>
        <v>168</v>
      </c>
      <c r="F12" s="9"/>
    </row>
    <row r="13" spans="2:7" ht="17" thickTop="1" thickBot="1">
      <c r="B13" s="19" t="s">
        <v>55</v>
      </c>
      <c r="C13" s="21">
        <v>0</v>
      </c>
      <c r="E13" s="12"/>
      <c r="F13" s="9"/>
    </row>
    <row r="14" spans="2:7" ht="31" thickTop="1">
      <c r="B14" s="22" t="s">
        <v>58</v>
      </c>
      <c r="C14" s="1">
        <v>1</v>
      </c>
      <c r="D14" s="18" t="s">
        <v>20</v>
      </c>
    </row>
    <row r="15" spans="2:7" ht="30">
      <c r="B15" s="23" t="s">
        <v>59</v>
      </c>
      <c r="C15" s="1">
        <v>1</v>
      </c>
      <c r="D15" s="18" t="s">
        <v>20</v>
      </c>
    </row>
    <row r="16" spans="2:7" ht="30">
      <c r="B16" s="19" t="s">
        <v>60</v>
      </c>
      <c r="C16" s="1">
        <v>1</v>
      </c>
      <c r="D16" s="18" t="s">
        <v>20</v>
      </c>
    </row>
    <row r="17" spans="2:6">
      <c r="B17" s="19"/>
      <c r="D17" s="18"/>
    </row>
    <row r="18" spans="2:6" ht="19" thickBot="1">
      <c r="B18" s="6" t="s">
        <v>57</v>
      </c>
    </row>
    <row r="19" spans="2:6" ht="17" thickTop="1" thickBot="1">
      <c r="B19" t="s">
        <v>22</v>
      </c>
      <c r="C19" s="27"/>
      <c r="D19" s="4"/>
      <c r="E19" s="26">
        <f>+E9*C8</f>
        <v>154751.20499999999</v>
      </c>
      <c r="F19" s="9"/>
    </row>
    <row r="20" spans="2:6" ht="17" thickTop="1" thickBot="1">
      <c r="B20" t="s">
        <v>23</v>
      </c>
      <c r="C20" s="27"/>
      <c r="E20" s="26">
        <f>+E19/(C6+C7)</f>
        <v>303.43373529411764</v>
      </c>
      <c r="F20" s="9"/>
    </row>
    <row r="21" spans="2:6" ht="20" thickTop="1" thickBot="1">
      <c r="B21" s="6" t="s">
        <v>61</v>
      </c>
      <c r="E21" s="12"/>
      <c r="F21" s="9"/>
    </row>
    <row r="22" spans="2:6" ht="17" thickTop="1" thickBot="1">
      <c r="B22" t="s">
        <v>24</v>
      </c>
      <c r="C22" s="27"/>
      <c r="E22" s="14">
        <f>+'B. Plastic worksheet'!E18</f>
        <v>0.48571428571428577</v>
      </c>
      <c r="F22" s="9"/>
    </row>
    <row r="23" spans="2:6" ht="17" thickTop="1" thickBot="1">
      <c r="B23" t="s">
        <v>65</v>
      </c>
      <c r="C23" s="27"/>
      <c r="E23" s="13">
        <f>+E19*E22</f>
        <v>75164.870999999999</v>
      </c>
      <c r="F23" s="9"/>
    </row>
    <row r="24" spans="2:6" ht="17" thickTop="1" thickBot="1">
      <c r="B24" t="s">
        <v>25</v>
      </c>
      <c r="E24" s="26">
        <f>+E19-E23</f>
        <v>79586.333999999988</v>
      </c>
      <c r="F24" s="10">
        <f>+E19-(E22*E19)</f>
        <v>79586.333999999988</v>
      </c>
    </row>
    <row r="25" spans="2:6" ht="19" thickTop="1">
      <c r="B25" s="6" t="s">
        <v>62</v>
      </c>
    </row>
    <row r="26" spans="2:6" ht="16" thickBot="1">
      <c r="B26" t="s">
        <v>63</v>
      </c>
      <c r="C26" s="27"/>
      <c r="E26" s="14">
        <f>'B. Plastic worksheet'!F18</f>
        <v>0.25384615384615383</v>
      </c>
    </row>
    <row r="27" spans="2:6" ht="17" thickTop="1" thickBot="1">
      <c r="B27" t="s">
        <v>64</v>
      </c>
      <c r="C27" s="27"/>
      <c r="E27" s="24">
        <f>+E19*E26</f>
        <v>39282.998192307685</v>
      </c>
    </row>
    <row r="28" spans="2:6" ht="17" thickTop="1" thickBot="1">
      <c r="B28" t="s">
        <v>66</v>
      </c>
      <c r="C28" s="27"/>
      <c r="E28" s="25">
        <f>+E24-E27</f>
        <v>40303.335807692303</v>
      </c>
      <c r="F28" s="10">
        <f>+E24-(E26*E19)</f>
        <v>40303.335807692303</v>
      </c>
    </row>
    <row r="29" spans="2:6" ht="17" thickTop="1" thickBot="1">
      <c r="B29" t="s">
        <v>67</v>
      </c>
      <c r="C29" s="27"/>
      <c r="E29" s="25">
        <f>+E27-E28/(C6+C7)</f>
        <v>39203.972043665148</v>
      </c>
    </row>
    <row r="30" spans="2:6" ht="16" thickTop="1"/>
    <row r="32" spans="2:6" ht="18">
      <c r="B32" s="6"/>
    </row>
  </sheetData>
  <mergeCells count="1">
    <mergeCell ref="C3:F3"/>
  </mergeCells>
  <phoneticPr fontId="14" type="noConversion"/>
  <pageMargins left="0.75" right="0.75" top="1" bottom="1" header="0.5" footer="0.5"/>
  <pageSetup scale="77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L20"/>
  <sheetViews>
    <sheetView workbookViewId="0">
      <selection activeCell="B2" sqref="B2:J24"/>
    </sheetView>
  </sheetViews>
  <sheetFormatPr baseColWidth="10" defaultRowHeight="15" x14ac:dyDescent="0"/>
  <cols>
    <col min="2" max="2" width="26.33203125" bestFit="1" customWidth="1"/>
    <col min="4" max="4" width="13.5" bestFit="1" customWidth="1"/>
    <col min="5" max="5" width="18.6640625" bestFit="1" customWidth="1"/>
    <col min="6" max="6" width="21.83203125" bestFit="1" customWidth="1"/>
    <col min="7" max="7" width="18.33203125" bestFit="1" customWidth="1"/>
    <col min="8" max="8" width="18.33203125" customWidth="1"/>
    <col min="9" max="9" width="20.1640625" bestFit="1" customWidth="1"/>
    <col min="10" max="10" width="15.1640625" customWidth="1"/>
    <col min="11" max="11" width="18.6640625" customWidth="1"/>
    <col min="12" max="12" width="14.6640625" bestFit="1" customWidth="1"/>
  </cols>
  <sheetData>
    <row r="2" spans="1:12">
      <c r="C2" t="s">
        <v>13</v>
      </c>
    </row>
    <row r="3" spans="1:12">
      <c r="C3" t="s">
        <v>17</v>
      </c>
      <c r="D3" s="1" t="s">
        <v>14</v>
      </c>
      <c r="E3" s="1" t="s">
        <v>16</v>
      </c>
      <c r="F3" s="1" t="s">
        <v>50</v>
      </c>
      <c r="G3" s="12" t="s">
        <v>18</v>
      </c>
      <c r="H3" s="12" t="s">
        <v>77</v>
      </c>
      <c r="I3" s="12" t="s">
        <v>75</v>
      </c>
      <c r="J3" s="12" t="s">
        <v>74</v>
      </c>
      <c r="K3" t="s">
        <v>48</v>
      </c>
      <c r="L3" t="s">
        <v>51</v>
      </c>
    </row>
    <row r="4" spans="1:12">
      <c r="B4" s="29" t="s">
        <v>5</v>
      </c>
      <c r="C4" s="1" t="s">
        <v>13</v>
      </c>
      <c r="D4" s="1">
        <v>168</v>
      </c>
      <c r="E4" s="28">
        <v>0</v>
      </c>
      <c r="F4" s="28">
        <v>0</v>
      </c>
      <c r="G4" s="12">
        <f>+D4*(E4+F4)/100</f>
        <v>0</v>
      </c>
      <c r="H4" s="11" t="s">
        <v>13</v>
      </c>
      <c r="I4" s="12">
        <f>+D4-G4</f>
        <v>168</v>
      </c>
      <c r="J4" s="35">
        <f>+I4*'A. Survey'!$C$8</f>
        <v>30744</v>
      </c>
      <c r="K4" s="2"/>
    </row>
    <row r="5" spans="1:12">
      <c r="B5" t="s">
        <v>6</v>
      </c>
      <c r="C5" s="1" t="s">
        <v>13</v>
      </c>
      <c r="D5" s="1">
        <v>65</v>
      </c>
      <c r="E5" s="28">
        <v>0.1</v>
      </c>
      <c r="F5" s="28">
        <v>0</v>
      </c>
      <c r="G5" s="12">
        <f t="shared" ref="G5:G17" si="0">+D5*(E5+F5)/100</f>
        <v>6.5000000000000002E-2</v>
      </c>
      <c r="H5" s="11" t="s">
        <v>17</v>
      </c>
      <c r="I5" s="12">
        <f t="shared" ref="I5:I17" si="1">+D5-G5</f>
        <v>64.935000000000002</v>
      </c>
      <c r="J5" s="35">
        <f>+I5*'A. Survey'!$C$8</f>
        <v>11883.105</v>
      </c>
      <c r="K5" s="2"/>
    </row>
    <row r="6" spans="1:12">
      <c r="B6" t="s">
        <v>7</v>
      </c>
      <c r="C6" s="1" t="s">
        <v>13</v>
      </c>
      <c r="D6" s="1">
        <v>10</v>
      </c>
      <c r="E6" s="28">
        <v>0.5</v>
      </c>
      <c r="F6" s="28">
        <v>0.5</v>
      </c>
      <c r="G6" s="12">
        <f t="shared" si="0"/>
        <v>0.1</v>
      </c>
      <c r="H6" s="11" t="s">
        <v>17</v>
      </c>
      <c r="I6" s="12">
        <f t="shared" si="1"/>
        <v>9.9</v>
      </c>
      <c r="J6" s="35">
        <f>+I6*'A. Survey'!$C$8</f>
        <v>1811.7</v>
      </c>
      <c r="K6" s="2"/>
    </row>
    <row r="7" spans="1:12">
      <c r="B7" t="s">
        <v>8</v>
      </c>
      <c r="C7" s="1" t="s">
        <v>13</v>
      </c>
      <c r="D7" s="1">
        <v>100</v>
      </c>
      <c r="E7" s="28">
        <v>1</v>
      </c>
      <c r="F7" s="28">
        <v>1</v>
      </c>
      <c r="G7" s="12">
        <f t="shared" si="0"/>
        <v>2</v>
      </c>
      <c r="H7" s="11" t="s">
        <v>17</v>
      </c>
      <c r="I7" s="12">
        <f t="shared" si="1"/>
        <v>98</v>
      </c>
      <c r="J7" s="35">
        <f>+I7*'A. Survey'!$C$8</f>
        <v>17934</v>
      </c>
      <c r="K7" s="2"/>
    </row>
    <row r="8" spans="1:12">
      <c r="B8" s="29" t="s">
        <v>9</v>
      </c>
      <c r="C8" s="1" t="s">
        <v>17</v>
      </c>
      <c r="D8" s="1">
        <v>0</v>
      </c>
      <c r="E8" s="28"/>
      <c r="F8" s="28"/>
      <c r="G8" s="12">
        <f t="shared" si="0"/>
        <v>0</v>
      </c>
      <c r="H8" s="11" t="s">
        <v>17</v>
      </c>
      <c r="I8" s="12">
        <f t="shared" si="1"/>
        <v>0</v>
      </c>
      <c r="J8" s="35">
        <f>+I8*'A. Survey'!$C$8</f>
        <v>0</v>
      </c>
      <c r="K8" s="2"/>
    </row>
    <row r="9" spans="1:12">
      <c r="B9" t="s">
        <v>10</v>
      </c>
      <c r="C9" s="1" t="s">
        <v>13</v>
      </c>
      <c r="D9" s="1">
        <v>50</v>
      </c>
      <c r="E9" s="28">
        <v>1</v>
      </c>
      <c r="F9" s="28">
        <v>1</v>
      </c>
      <c r="G9" s="12">
        <f t="shared" si="0"/>
        <v>1</v>
      </c>
      <c r="H9" s="11" t="s">
        <v>17</v>
      </c>
      <c r="I9" s="12">
        <f t="shared" si="1"/>
        <v>49</v>
      </c>
      <c r="J9" s="35">
        <f>+I9*'A. Survey'!$C$8</f>
        <v>8967</v>
      </c>
      <c r="K9" s="2"/>
    </row>
    <row r="10" spans="1:12">
      <c r="B10" t="s">
        <v>11</v>
      </c>
      <c r="C10" s="1" t="s">
        <v>13</v>
      </c>
      <c r="D10" s="1">
        <v>100</v>
      </c>
      <c r="E10" s="28">
        <v>0</v>
      </c>
      <c r="F10" s="28">
        <v>0</v>
      </c>
      <c r="G10" s="12">
        <f t="shared" si="0"/>
        <v>0</v>
      </c>
      <c r="H10" s="11" t="s">
        <v>17</v>
      </c>
      <c r="I10" s="12">
        <f t="shared" si="1"/>
        <v>100</v>
      </c>
      <c r="J10" s="35">
        <f>+I10*'A. Survey'!$C$8</f>
        <v>18300</v>
      </c>
      <c r="K10" s="2"/>
    </row>
    <row r="11" spans="1:12">
      <c r="B11" t="s">
        <v>12</v>
      </c>
      <c r="C11" s="1" t="s">
        <v>13</v>
      </c>
      <c r="D11" s="1">
        <v>100</v>
      </c>
      <c r="E11" s="28">
        <v>0.8</v>
      </c>
      <c r="F11" s="28">
        <v>0.8</v>
      </c>
      <c r="G11" s="12">
        <f t="shared" si="0"/>
        <v>1.6</v>
      </c>
      <c r="H11" s="11" t="s">
        <v>17</v>
      </c>
      <c r="I11" s="12">
        <f t="shared" si="1"/>
        <v>98.4</v>
      </c>
      <c r="J11" s="35">
        <f>+I11*'A. Survey'!$C$8</f>
        <v>18007.2</v>
      </c>
      <c r="K11" s="2"/>
    </row>
    <row r="12" spans="1:12">
      <c r="A12" s="19" t="s">
        <v>68</v>
      </c>
      <c r="B12" t="s">
        <v>45</v>
      </c>
      <c r="C12" s="1" t="s">
        <v>17</v>
      </c>
      <c r="D12" s="1">
        <v>0</v>
      </c>
      <c r="E12" s="28">
        <v>0</v>
      </c>
      <c r="F12" s="28">
        <v>0</v>
      </c>
      <c r="G12" s="12">
        <f t="shared" si="0"/>
        <v>0</v>
      </c>
      <c r="H12" s="11" t="s">
        <v>17</v>
      </c>
      <c r="I12" s="12">
        <f t="shared" si="1"/>
        <v>0</v>
      </c>
      <c r="J12" s="35">
        <f>+I12*'A. Survey'!$C$8</f>
        <v>0</v>
      </c>
      <c r="K12" s="2"/>
    </row>
    <row r="13" spans="1:12">
      <c r="A13" s="19" t="s">
        <v>68</v>
      </c>
      <c r="B13" t="s">
        <v>42</v>
      </c>
      <c r="C13" s="1" t="s">
        <v>17</v>
      </c>
      <c r="D13" s="1">
        <v>0</v>
      </c>
      <c r="E13" s="28">
        <v>0</v>
      </c>
      <c r="F13" s="28">
        <v>0</v>
      </c>
      <c r="G13" s="12">
        <f t="shared" si="0"/>
        <v>0</v>
      </c>
      <c r="H13" s="11" t="s">
        <v>17</v>
      </c>
      <c r="I13" s="12">
        <f t="shared" si="1"/>
        <v>0</v>
      </c>
      <c r="J13" s="35">
        <f>+I13*'A. Survey'!$C$8</f>
        <v>0</v>
      </c>
      <c r="K13" s="2"/>
    </row>
    <row r="14" spans="1:12" ht="16" customHeight="1">
      <c r="A14" s="19" t="s">
        <v>68</v>
      </c>
      <c r="B14" t="s">
        <v>43</v>
      </c>
      <c r="C14" s="1" t="s">
        <v>13</v>
      </c>
      <c r="D14" s="1">
        <v>250</v>
      </c>
      <c r="E14" s="34">
        <v>1</v>
      </c>
      <c r="F14" s="28">
        <v>0</v>
      </c>
      <c r="G14" s="12">
        <f t="shared" si="0"/>
        <v>2.5</v>
      </c>
      <c r="H14" s="11" t="s">
        <v>17</v>
      </c>
      <c r="I14" s="12">
        <f t="shared" si="1"/>
        <v>247.5</v>
      </c>
      <c r="J14" s="35">
        <f>+I14*'A. Survey'!$C$8</f>
        <v>45292.5</v>
      </c>
    </row>
    <row r="15" spans="1:12">
      <c r="A15" s="19" t="s">
        <v>68</v>
      </c>
      <c r="B15" t="s">
        <v>44</v>
      </c>
      <c r="C15" s="1" t="s">
        <v>13</v>
      </c>
      <c r="D15" s="1">
        <v>10</v>
      </c>
      <c r="E15" s="34">
        <v>1</v>
      </c>
      <c r="F15" s="28">
        <v>0</v>
      </c>
      <c r="G15" s="12">
        <f t="shared" si="0"/>
        <v>0.1</v>
      </c>
      <c r="H15" s="11" t="s">
        <v>17</v>
      </c>
      <c r="I15" s="12">
        <f t="shared" si="1"/>
        <v>9.9</v>
      </c>
      <c r="J15" s="35">
        <f>+I15*'A. Survey'!$C$8</f>
        <v>1811.7</v>
      </c>
    </row>
    <row r="16" spans="1:12">
      <c r="A16" s="19" t="s">
        <v>68</v>
      </c>
      <c r="B16" t="s">
        <v>46</v>
      </c>
      <c r="C16" s="1" t="s">
        <v>17</v>
      </c>
      <c r="D16" s="1">
        <v>0</v>
      </c>
      <c r="E16" s="1">
        <v>0</v>
      </c>
      <c r="F16" s="28">
        <v>0</v>
      </c>
      <c r="G16" s="12">
        <f t="shared" si="0"/>
        <v>0</v>
      </c>
      <c r="H16" s="11" t="s">
        <v>17</v>
      </c>
      <c r="I16" s="12">
        <f t="shared" si="1"/>
        <v>0</v>
      </c>
      <c r="J16" s="35">
        <f>+I16*'A. Survey'!$C$8</f>
        <v>0</v>
      </c>
    </row>
    <row r="17" spans="1:11">
      <c r="A17" s="19" t="s">
        <v>68</v>
      </c>
      <c r="B17" t="s">
        <v>47</v>
      </c>
      <c r="C17" s="1" t="s">
        <v>17</v>
      </c>
      <c r="D17" s="1">
        <v>0</v>
      </c>
      <c r="E17" s="1">
        <v>0</v>
      </c>
      <c r="F17" s="28">
        <v>0</v>
      </c>
      <c r="G17" s="12">
        <f t="shared" si="0"/>
        <v>0</v>
      </c>
      <c r="H17" s="11" t="s">
        <v>17</v>
      </c>
      <c r="I17" s="12">
        <f t="shared" si="1"/>
        <v>0</v>
      </c>
      <c r="J17" s="35">
        <f>+I17*'A. Survey'!$C$8</f>
        <v>0</v>
      </c>
    </row>
    <row r="18" spans="1:11">
      <c r="B18" t="s">
        <v>15</v>
      </c>
      <c r="D18">
        <f>SUM(D4:D17)</f>
        <v>853</v>
      </c>
      <c r="E18" s="8">
        <f>AVERAGE(E4:E11)</f>
        <v>0.48571428571428577</v>
      </c>
      <c r="F18" s="8">
        <f>AVERAGE(F4:F17)</f>
        <v>0.25384615384615383</v>
      </c>
      <c r="G18" s="32">
        <f>AVERAGE(G4:G17)</f>
        <v>0.52607142857142863</v>
      </c>
      <c r="H18" s="32"/>
      <c r="I18" s="33">
        <f>SUM(I4:I17)</f>
        <v>845.63499999999999</v>
      </c>
      <c r="J18" s="31">
        <f>SUM(J4:J17)</f>
        <v>154751.20500000002</v>
      </c>
      <c r="K18" s="8"/>
    </row>
    <row r="19" spans="1:11">
      <c r="G19" s="2"/>
      <c r="H19" s="2"/>
    </row>
    <row r="20" spans="1:11">
      <c r="A20" s="19" t="s">
        <v>68</v>
      </c>
      <c r="B20" t="s">
        <v>69</v>
      </c>
    </row>
  </sheetData>
  <phoneticPr fontId="14" type="noConversion"/>
  <pageMargins left="0.75" right="0.75" top="1" bottom="1" header="0.5" footer="0.5"/>
  <pageSetup scale="6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2:H16"/>
  <sheetViews>
    <sheetView showGridLines="0" topLeftCell="B1" workbookViewId="0">
      <selection activeCell="B23" sqref="B23"/>
    </sheetView>
  </sheetViews>
  <sheetFormatPr baseColWidth="10" defaultRowHeight="15" x14ac:dyDescent="0"/>
  <cols>
    <col min="2" max="2" width="53.6640625" bestFit="1" customWidth="1"/>
    <col min="3" max="3" width="46.5" bestFit="1" customWidth="1"/>
  </cols>
  <sheetData>
    <row r="2" spans="2:8" ht="23">
      <c r="B2" s="39" t="s">
        <v>79</v>
      </c>
      <c r="C2" s="41"/>
      <c r="D2" s="41"/>
      <c r="E2" s="41"/>
      <c r="F2" s="41"/>
      <c r="G2" s="41"/>
      <c r="H2" s="41"/>
    </row>
    <row r="3" spans="2:8" ht="23">
      <c r="B3" s="36"/>
      <c r="C3" s="36"/>
      <c r="D3" s="36"/>
      <c r="E3" s="36"/>
      <c r="F3" s="36"/>
      <c r="G3" s="36"/>
      <c r="H3" s="36"/>
    </row>
    <row r="4" spans="2:8" ht="23">
      <c r="B4" s="36" t="s">
        <v>27</v>
      </c>
      <c r="C4" s="36" t="str">
        <f>+'A. Survey'!C3</f>
        <v>International School of the Peninsula</v>
      </c>
      <c r="D4" s="36"/>
      <c r="E4" s="36" t="s">
        <v>21</v>
      </c>
      <c r="F4" s="36"/>
      <c r="G4" s="36"/>
      <c r="H4" s="36"/>
    </row>
    <row r="5" spans="2:8" ht="23">
      <c r="B5" s="36" t="s">
        <v>72</v>
      </c>
      <c r="C5" s="38">
        <f>+'A. Survey'!C7+'A. Survey'!C6</f>
        <v>510</v>
      </c>
      <c r="D5" s="36"/>
      <c r="E5" s="36"/>
      <c r="F5" s="36"/>
      <c r="G5" s="36"/>
      <c r="H5" s="36"/>
    </row>
    <row r="6" spans="2:8" ht="23">
      <c r="B6" s="36" t="s">
        <v>28</v>
      </c>
      <c r="C6" s="38">
        <f>+'A. Survey'!E19</f>
        <v>154751.20499999999</v>
      </c>
      <c r="D6" s="36"/>
      <c r="E6" s="36"/>
      <c r="F6" s="36"/>
      <c r="G6" s="36"/>
      <c r="H6" s="36"/>
    </row>
    <row r="7" spans="2:8" ht="23">
      <c r="B7" s="36" t="s">
        <v>29</v>
      </c>
      <c r="C7" s="38">
        <f>+'A. Survey'!E20</f>
        <v>303.43373529411764</v>
      </c>
      <c r="D7" s="37"/>
      <c r="E7" s="36"/>
      <c r="F7" s="36"/>
      <c r="G7" s="36"/>
      <c r="H7" s="36"/>
    </row>
    <row r="8" spans="2:8" ht="23">
      <c r="B8" s="36" t="s">
        <v>70</v>
      </c>
      <c r="C8" s="38">
        <f>+'A. Survey'!E23+'A. Survey'!E27</f>
        <v>114447.86919230768</v>
      </c>
      <c r="D8" s="36"/>
      <c r="E8" s="36"/>
      <c r="F8" s="36"/>
      <c r="G8" s="36"/>
      <c r="H8" s="36"/>
    </row>
    <row r="9" spans="2:8" ht="23">
      <c r="B9" s="36" t="s">
        <v>71</v>
      </c>
      <c r="C9" s="38">
        <f>+'A. Survey'!E29</f>
        <v>39203.972043665148</v>
      </c>
      <c r="D9" s="36"/>
      <c r="E9" s="36"/>
      <c r="F9" s="36"/>
      <c r="G9" s="36"/>
      <c r="H9" s="36"/>
    </row>
    <row r="10" spans="2:8" ht="23">
      <c r="B10" s="36" t="s">
        <v>73</v>
      </c>
      <c r="C10" s="40">
        <f>+'B. Plastic worksheet'!J4</f>
        <v>30744</v>
      </c>
      <c r="D10" s="36"/>
      <c r="E10" s="36" t="str">
        <f>+'B. Plastic worksheet'!B4</f>
        <v>Single use plastic water bottles</v>
      </c>
      <c r="F10" s="36"/>
      <c r="G10" s="36"/>
      <c r="H10" s="36"/>
    </row>
    <row r="11" spans="2:8" ht="23">
      <c r="B11" s="36" t="s">
        <v>78</v>
      </c>
      <c r="C11" s="38">
        <f>+'B. Plastic worksheet'!J4</f>
        <v>30744</v>
      </c>
      <c r="D11" s="36"/>
      <c r="E11" s="36" t="s">
        <v>77</v>
      </c>
      <c r="F11" s="36"/>
      <c r="G11" s="36"/>
      <c r="H11" s="36"/>
    </row>
    <row r="12" spans="2:8" ht="23">
      <c r="B12" s="36"/>
      <c r="C12" s="36"/>
      <c r="D12" s="36"/>
      <c r="E12" s="36"/>
      <c r="F12" s="36"/>
      <c r="G12" s="36"/>
      <c r="H12" s="36"/>
    </row>
    <row r="13" spans="2:8" ht="23">
      <c r="B13" s="41" t="s">
        <v>80</v>
      </c>
      <c r="C13" s="36"/>
      <c r="D13" s="36"/>
      <c r="E13" s="36"/>
      <c r="F13" s="36"/>
      <c r="G13" s="36"/>
      <c r="H13" s="36"/>
    </row>
    <row r="14" spans="2:8" ht="23">
      <c r="B14" s="36" t="s">
        <v>85</v>
      </c>
      <c r="C14" s="36"/>
      <c r="D14" s="36"/>
      <c r="E14" s="36"/>
      <c r="F14" s="36"/>
      <c r="G14" s="36"/>
      <c r="H14" s="36"/>
    </row>
    <row r="15" spans="2:8" ht="23">
      <c r="B15" s="36" t="s">
        <v>86</v>
      </c>
      <c r="C15" s="36"/>
      <c r="D15" s="36"/>
      <c r="E15" s="36"/>
      <c r="F15" s="36"/>
      <c r="G15" s="36"/>
      <c r="H15" s="36"/>
    </row>
    <row r="16" spans="2:8" ht="161" customHeight="1">
      <c r="B16" s="45" t="s">
        <v>87</v>
      </c>
      <c r="C16" s="45"/>
      <c r="D16" s="45"/>
      <c r="E16" s="45"/>
      <c r="F16" s="45"/>
      <c r="G16" s="36"/>
      <c r="H16" s="36"/>
    </row>
  </sheetData>
  <mergeCells count="1">
    <mergeCell ref="B16:F16"/>
  </mergeCells>
  <phoneticPr fontId="14" type="noConversion"/>
  <pageMargins left="0.75" right="0.75" top="1" bottom="1" header="0.5" footer="0.5"/>
  <pageSetup scale="40" orientation="portrait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showGridLines="0" workbookViewId="0">
      <selection activeCell="B11" sqref="B11"/>
    </sheetView>
  </sheetViews>
  <sheetFormatPr baseColWidth="10" defaultRowHeight="15" x14ac:dyDescent="0"/>
  <cols>
    <col min="2" max="2" width="92.5" bestFit="1" customWidth="1"/>
  </cols>
  <sheetData>
    <row r="2" spans="2:7" ht="23">
      <c r="B2" s="36"/>
      <c r="C2" s="36"/>
      <c r="D2" s="36"/>
      <c r="E2" s="36"/>
      <c r="F2" s="36"/>
      <c r="G2" s="36"/>
    </row>
    <row r="3" spans="2:7" ht="23">
      <c r="B3" s="41" t="s">
        <v>84</v>
      </c>
      <c r="C3" s="36"/>
      <c r="D3" s="36"/>
      <c r="E3" s="36"/>
      <c r="F3" s="36"/>
      <c r="G3" s="36"/>
    </row>
    <row r="4" spans="2:7" ht="25">
      <c r="B4" s="42" t="s">
        <v>81</v>
      </c>
      <c r="C4" s="43"/>
      <c r="D4" s="43"/>
      <c r="E4" s="43"/>
      <c r="F4" s="43"/>
      <c r="G4" s="36"/>
    </row>
    <row r="5" spans="2:7" ht="25">
      <c r="B5" s="42" t="s">
        <v>82</v>
      </c>
      <c r="C5" s="43"/>
      <c r="D5" s="43"/>
      <c r="E5" s="43"/>
      <c r="F5" s="43"/>
      <c r="G5" s="36"/>
    </row>
    <row r="6" spans="2:7" ht="25">
      <c r="B6" s="42" t="s">
        <v>83</v>
      </c>
      <c r="C6" s="43"/>
      <c r="D6" s="43"/>
      <c r="E6" s="43"/>
      <c r="F6" s="43"/>
      <c r="G6" s="36"/>
    </row>
    <row r="7" spans="2:7" ht="25">
      <c r="B7" s="43"/>
      <c r="C7" s="43"/>
      <c r="D7" s="43"/>
      <c r="E7" s="43"/>
      <c r="F7" s="43"/>
      <c r="G7" s="36"/>
    </row>
    <row r="8" spans="2:7" ht="25">
      <c r="B8" s="43"/>
      <c r="C8" s="43"/>
      <c r="D8" s="43"/>
      <c r="E8" s="43"/>
      <c r="F8" s="43"/>
      <c r="G8" s="36"/>
    </row>
    <row r="9" spans="2:7" ht="23">
      <c r="B9" s="36"/>
      <c r="C9" s="36"/>
      <c r="D9" s="36"/>
      <c r="E9" s="36"/>
      <c r="F9" s="36"/>
      <c r="G9" s="36"/>
    </row>
    <row r="10" spans="2:7" ht="23">
      <c r="B10" s="36"/>
      <c r="C10" s="36"/>
      <c r="D10" s="36"/>
      <c r="E10" s="36"/>
      <c r="F10" s="36"/>
      <c r="G10" s="36"/>
    </row>
    <row r="11" spans="2:7" ht="23">
      <c r="B11" s="36"/>
      <c r="C11" s="36"/>
      <c r="D11" s="36"/>
      <c r="E11" s="36"/>
      <c r="F11" s="36"/>
      <c r="G11" s="36"/>
    </row>
    <row r="12" spans="2:7" ht="23">
      <c r="B12" s="36"/>
      <c r="C12" s="36"/>
      <c r="D12" s="36"/>
      <c r="E12" s="36"/>
      <c r="F12" s="36"/>
      <c r="G12" s="36"/>
    </row>
    <row r="13" spans="2:7" ht="23">
      <c r="B13" s="36"/>
      <c r="C13" s="36"/>
      <c r="D13" s="36"/>
      <c r="E13" s="36"/>
      <c r="F13" s="36"/>
      <c r="G13" s="36"/>
    </row>
    <row r="14" spans="2:7" ht="23">
      <c r="B14" s="36"/>
      <c r="C14" s="36"/>
      <c r="D14" s="36"/>
      <c r="E14" s="36"/>
      <c r="F14" s="36"/>
      <c r="G14" s="36"/>
    </row>
    <row r="15" spans="2:7" ht="23">
      <c r="B15" s="36"/>
      <c r="C15" s="36"/>
      <c r="D15" s="36"/>
      <c r="E15" s="36"/>
      <c r="F15" s="36"/>
      <c r="G15" s="36"/>
    </row>
    <row r="16" spans="2:7" ht="23">
      <c r="B16" s="36"/>
      <c r="C16" s="36"/>
      <c r="D16" s="36"/>
      <c r="E16" s="36"/>
      <c r="F16" s="36"/>
      <c r="G16" s="36"/>
    </row>
    <row r="17" spans="2:7" ht="23">
      <c r="B17" s="36"/>
      <c r="C17" s="36"/>
      <c r="D17" s="36"/>
      <c r="E17" s="36"/>
      <c r="F17" s="36"/>
      <c r="G17" s="36"/>
    </row>
    <row r="18" spans="2:7" ht="23">
      <c r="B18" s="36"/>
      <c r="C18" s="36"/>
      <c r="D18" s="36"/>
      <c r="E18" s="36"/>
      <c r="F18" s="36"/>
      <c r="G18" s="36"/>
    </row>
    <row r="19" spans="2:7" ht="23">
      <c r="B19" s="36"/>
      <c r="C19" s="36"/>
      <c r="D19" s="36"/>
      <c r="E19" s="36"/>
      <c r="F19" s="36"/>
      <c r="G19" s="36"/>
    </row>
    <row r="20" spans="2:7" ht="23">
      <c r="B20" s="36"/>
      <c r="C20" s="36"/>
      <c r="D20" s="36"/>
      <c r="E20" s="36"/>
      <c r="F20" s="36"/>
      <c r="G20" s="36"/>
    </row>
    <row r="21" spans="2:7" ht="23">
      <c r="B21" s="36"/>
      <c r="C21" s="36"/>
      <c r="D21" s="36"/>
      <c r="E21" s="36"/>
      <c r="F21" s="36"/>
      <c r="G21" s="36"/>
    </row>
  </sheetData>
  <phoneticPr fontId="14" type="noConversion"/>
  <hyperlinks>
    <hyperlink ref="B4" r:id="rId1"/>
    <hyperlink ref="B5" r:id="rId2"/>
    <hyperlink ref="B6" r:id="rId3"/>
  </hyperlink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A. Survey</vt:lpstr>
      <vt:lpstr>B. Plastic worksheet</vt:lpstr>
      <vt:lpstr>C. Reduction Plan</vt:lpstr>
      <vt:lpstr>Learn more other sources</vt:lpstr>
    </vt:vector>
  </TitlesOfParts>
  <Company>davidlangone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Dodson</dc:creator>
  <cp:lastModifiedBy>David Dodson</cp:lastModifiedBy>
  <cp:lastPrinted>2017-01-15T14:47:51Z</cp:lastPrinted>
  <dcterms:created xsi:type="dcterms:W3CDTF">2016-12-26T17:49:53Z</dcterms:created>
  <dcterms:modified xsi:type="dcterms:W3CDTF">2017-06-13T18:14:06Z</dcterms:modified>
</cp:coreProperties>
</file>